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90" windowWidth="13755" windowHeight="4710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xlnm.Print_Area" localSheetId="0">'Ф1'!$A$1:$D$64</definedName>
    <definedName name="_xlnm.Print_Area" localSheetId="1">'Ф2'!$A$1:$D$52</definedName>
  </definedNames>
  <calcPr fullCalcOnLoad="1"/>
</workbook>
</file>

<file path=xl/sharedStrings.xml><?xml version="1.0" encoding="utf-8"?>
<sst xmlns="http://schemas.openxmlformats.org/spreadsheetml/2006/main" count="214" uniqueCount="179">
  <si>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</si>
  <si>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</si>
  <si>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</si>
  <si>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</si>
  <si>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</si>
  <si>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</si>
  <si>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</si>
  <si>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</si>
  <si>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</si>
  <si>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</si>
  <si>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</si>
  <si>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</si>
  <si>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</si>
  <si>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</si>
  <si>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</si>
  <si>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</si>
  <si>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</si>
  <si>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</si>
  <si>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</si>
  <si>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</si>
  <si>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</si>
  <si>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</si>
  <si>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</si>
  <si>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</si>
  <si>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</si>
  <si>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</si>
  <si>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</si>
  <si>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</si>
  <si>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</si>
  <si>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</si>
  <si>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</si>
  <si>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</si>
  <si>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</si>
  <si>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</si>
  <si>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</si>
  <si>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</si>
  <si>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</si>
  <si>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</si>
  <si>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</si>
  <si>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</si>
  <si>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</si>
  <si>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</si>
  <si>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</si>
  <si>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</si>
  <si>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За отчетный период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</si>
  <si>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</si>
  <si>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</si>
  <si>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</si>
  <si>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</si>
  <si>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</si>
  <si>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</si>
  <si>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</si>
  <si>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</si>
  <si>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</si>
  <si>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</si>
  <si>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</si>
  <si>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</si>
  <si>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</si>
  <si>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</si>
  <si>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</si>
  <si>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</si>
  <si>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</si>
  <si>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</si>
  <si>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</si>
  <si>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</si>
  <si>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</si>
  <si>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</si>
  <si>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</si>
  <si>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</si>
  <si>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</si>
  <si>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</si>
  <si>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За предыдущий год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</si>
  <si>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</si>
  <si>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</si>
  <si>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</si>
  <si>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</si>
  <si>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 xml:space="preserve">За отчетный период </t>
  </si>
  <si>
    <t>За предыдущий период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</si>
  <si>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</si>
  <si>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</si>
  <si>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</si>
  <si>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</si>
  <si>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</si>
  <si>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</si>
  <si>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</si>
  <si>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</si>
  <si>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</si>
  <si>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</si>
  <si>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</si>
  <si>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</si>
  <si>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</si>
  <si>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</si>
  <si>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</si>
  <si>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</si>
  <si>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</si>
  <si>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</si>
  <si>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</si>
  <si>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</si>
  <si>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</si>
  <si>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</si>
  <si>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</si>
  <si>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</si>
  <si>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</si>
  <si>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</si>
  <si>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</si>
  <si>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</si>
  <si>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</si>
  <si>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</si>
  <si>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</si>
  <si>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</si>
  <si>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</si>
  <si>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</si>
  <si>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</si>
  <si>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</si>
  <si>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</si>
  <si>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</si>
  <si>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</si>
  <si>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</si>
  <si>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</si>
  <si>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</si>
  <si>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</si>
  <si>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</si>
  <si>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</si>
  <si>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Сальдо на начало отчетного периода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</si>
  <si>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</si>
  <si>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</si>
  <si>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</si>
  <si>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</si>
  <si>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</si>
  <si>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</si>
  <si>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</si>
  <si>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отчетного периода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</si>
  <si>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</si>
  <si>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</si>
  <si>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</si>
  <si>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</si>
  <si>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</si>
  <si>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</si>
  <si>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</si>
  <si>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</si>
  <si>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</si>
  <si>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</si>
  <si>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</si>
  <si>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</si>
  <si>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</si>
  <si>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</si>
  <si>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</si>
  <si>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</si>
  <si>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</si>
  <si>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</si>
  <si>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</si>
  <si>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</si>
  <si>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</si>
  <si>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</si>
  <si>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</si>
  <si>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</si>
  <si>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</si>
  <si>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</si>
  <si>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</si>
  <si>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</si>
  <si>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</si>
  <si>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</si>
  <si>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</si>
  <si>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</si>
  <si>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</si>
  <si>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</si>
  <si>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</si>
  <si>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</si>
  <si>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</si>
  <si>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</si>
  <si>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</si>
  <si>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</si>
  <si>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</si>
  <si>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</si>
  <si>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</si>
  <si>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>по состоянию на "30" сентября 2015 года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</si>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</sst>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">
      <selection activeCell="C59" sqref="C59"/>
    </sheetView>
  </sheetViews>
  <sheetFormatPr defaultColWidth="9.140625" defaultRowHeight="12.75"/>
  <cols>
    <col min="1" max="1" width="65.421875" style="17" customWidth="1"/>
    <col min="2" max="2" width="13.140625" style="17" customWidth="1"/>
    <col min="3" max="3" width="17.28125" style="17" customWidth="1"/>
    <col min="4" max="4" width="19.57421875" style="17" customWidth="1"/>
    <col min="5" max="5" width="20.7109375" style="4" customWidth="1"/>
    <col min="6" max="16384" width="9.140625" style="4" customWidth="1"/>
  </cols>
  <sheetData>
    <row r="1" spans="3:4" ht="12.75">
      <c r="C1" s="18"/>
      <c r="D1" s="18" t="s">
        <v>134</v>
      </c>
    </row>
    <row r="2" spans="1:7" ht="12.75">
      <c r="A2" s="19"/>
      <c r="D2" s="18" t="s">
        <v>0</v>
      </c>
      <c r="E2" s="7"/>
      <c r="F2" s="8"/>
      <c r="G2" s="8"/>
    </row>
    <row r="3" spans="1:7" ht="12.75">
      <c r="A3" s="90" t="s">
        <v>1</v>
      </c>
      <c r="B3" s="90"/>
      <c r="C3" s="90"/>
      <c r="D3" s="90"/>
      <c r="E3" s="7"/>
      <c r="F3" s="3"/>
      <c r="G3" s="3"/>
    </row>
    <row r="4" spans="1:7" ht="12.75">
      <c r="A4" s="90" t="s">
        <v>172</v>
      </c>
      <c r="B4" s="90"/>
      <c r="C4" s="90"/>
      <c r="D4" s="90"/>
      <c r="E4" s="7"/>
      <c r="F4" s="3"/>
      <c r="G4" s="3"/>
    </row>
    <row r="5" spans="1:7" ht="12.75">
      <c r="A5" s="90" t="s">
        <v>137</v>
      </c>
      <c r="B5" s="90"/>
      <c r="C5" s="90"/>
      <c r="D5" s="90"/>
      <c r="E5" s="7"/>
      <c r="F5" s="8"/>
      <c r="G5" s="8"/>
    </row>
    <row r="6" spans="1:7" ht="12.75" customHeight="1">
      <c r="A6" s="90" t="s">
        <v>175</v>
      </c>
      <c r="B6" s="90"/>
      <c r="C6" s="90"/>
      <c r="D6" s="90"/>
      <c r="F6" s="5"/>
      <c r="G6" s="5"/>
    </row>
    <row r="7" spans="1:7" ht="12.75">
      <c r="A7" s="19"/>
      <c r="C7" s="19"/>
      <c r="D7" s="20" t="s">
        <v>2</v>
      </c>
      <c r="E7" s="9"/>
      <c r="F7" s="5"/>
      <c r="G7" s="5"/>
    </row>
    <row r="8" spans="1:7" ht="29.25" customHeight="1">
      <c r="A8" s="40" t="s">
        <v>3</v>
      </c>
      <c r="B8" s="41" t="s">
        <v>43</v>
      </c>
      <c r="C8" s="40" t="s">
        <v>4</v>
      </c>
      <c r="D8" s="40" t="s">
        <v>5</v>
      </c>
      <c r="F8" s="5"/>
      <c r="G8" s="5"/>
    </row>
    <row r="9" spans="1:7" ht="12.75">
      <c r="A9" s="42">
        <v>1</v>
      </c>
      <c r="B9" s="42">
        <v>2</v>
      </c>
      <c r="C9" s="42">
        <v>3</v>
      </c>
      <c r="D9" s="42">
        <v>4</v>
      </c>
      <c r="F9" s="5"/>
      <c r="G9" s="5"/>
    </row>
    <row r="10" spans="1:7" ht="12.75">
      <c r="A10" s="43" t="s">
        <v>6</v>
      </c>
      <c r="B10" s="21"/>
      <c r="C10" s="21"/>
      <c r="D10" s="21"/>
      <c r="F10" s="5"/>
      <c r="G10" s="5"/>
    </row>
    <row r="11" spans="1:7" ht="12.75">
      <c r="A11" s="44" t="s">
        <v>7</v>
      </c>
      <c r="B11" s="22"/>
      <c r="C11" s="21">
        <v>6181</v>
      </c>
      <c r="D11" s="21">
        <v>6160</v>
      </c>
      <c r="F11" s="5"/>
      <c r="G11" s="5"/>
    </row>
    <row r="12" spans="1:7" ht="12.75">
      <c r="A12" s="44" t="s">
        <v>8</v>
      </c>
      <c r="B12" s="21"/>
      <c r="C12" s="21">
        <v>7231</v>
      </c>
      <c r="D12" s="21">
        <v>10126</v>
      </c>
      <c r="F12" s="5"/>
      <c r="G12" s="5"/>
    </row>
    <row r="13" spans="1:7" ht="12.75">
      <c r="A13" s="44" t="s">
        <v>138</v>
      </c>
      <c r="B13" s="21"/>
      <c r="C13" s="21"/>
      <c r="D13" s="21"/>
      <c r="F13" s="5"/>
      <c r="G13" s="5"/>
    </row>
    <row r="14" spans="1:4" ht="12.75">
      <c r="A14" s="44" t="s">
        <v>139</v>
      </c>
      <c r="B14" s="21"/>
      <c r="C14" s="21"/>
      <c r="D14" s="21"/>
    </row>
    <row r="15" spans="1:4" ht="12.75">
      <c r="A15" s="44" t="s">
        <v>9</v>
      </c>
      <c r="B15" s="22"/>
      <c r="C15" s="21">
        <v>1348</v>
      </c>
      <c r="D15" s="21">
        <v>1178</v>
      </c>
    </row>
    <row r="16" spans="1:4" ht="12.75">
      <c r="A16" s="44" t="s">
        <v>10</v>
      </c>
      <c r="B16" s="21"/>
      <c r="C16" s="21">
        <v>140851</v>
      </c>
      <c r="D16" s="21">
        <v>40956</v>
      </c>
    </row>
    <row r="17" spans="1:4" ht="25.5">
      <c r="A17" s="44" t="s">
        <v>11</v>
      </c>
      <c r="B17" s="22"/>
      <c r="C17" s="21"/>
      <c r="D17" s="21"/>
    </row>
    <row r="18" spans="1:4" ht="25.5">
      <c r="A18" s="44" t="s">
        <v>12</v>
      </c>
      <c r="B18" s="21"/>
      <c r="C18" s="21">
        <v>62651</v>
      </c>
      <c r="D18" s="21">
        <v>62692</v>
      </c>
    </row>
    <row r="19" spans="1:4" ht="12.75">
      <c r="A19" s="44" t="s">
        <v>13</v>
      </c>
      <c r="B19" s="22"/>
      <c r="C19" s="21">
        <v>780</v>
      </c>
      <c r="D19" s="21">
        <v>780</v>
      </c>
    </row>
    <row r="20" spans="1:4" ht="12.75">
      <c r="A20" s="44" t="s">
        <v>14</v>
      </c>
      <c r="B20" s="21"/>
      <c r="C20" s="21">
        <v>9082</v>
      </c>
      <c r="D20" s="21">
        <v>15497</v>
      </c>
    </row>
    <row r="21" spans="1:4" ht="25.5">
      <c r="A21" s="44" t="s">
        <v>15</v>
      </c>
      <c r="B21" s="22"/>
      <c r="C21" s="21">
        <v>10742</v>
      </c>
      <c r="D21" s="21">
        <v>10915</v>
      </c>
    </row>
    <row r="22" spans="1:4" ht="12.75">
      <c r="A22" s="44" t="s">
        <v>16</v>
      </c>
      <c r="B22" s="21"/>
      <c r="C22" s="21"/>
      <c r="D22" s="21">
        <v>17001</v>
      </c>
    </row>
    <row r="23" spans="1:4" ht="12.75">
      <c r="A23" s="66" t="s">
        <v>140</v>
      </c>
      <c r="B23" s="67"/>
      <c r="C23" s="21">
        <v>174</v>
      </c>
      <c r="D23" s="21">
        <v>1811</v>
      </c>
    </row>
    <row r="24" spans="1:4" ht="12.75">
      <c r="A24" s="58" t="s">
        <v>17</v>
      </c>
      <c r="B24" s="22"/>
      <c r="C24" s="21">
        <v>941249</v>
      </c>
      <c r="D24" s="21">
        <v>634238</v>
      </c>
    </row>
    <row r="25" spans="1:4" ht="12.75">
      <c r="A25" s="44" t="s">
        <v>72</v>
      </c>
      <c r="B25" s="21"/>
      <c r="C25" s="21">
        <v>41569</v>
      </c>
      <c r="D25" s="21"/>
    </row>
    <row r="26" spans="1:4" ht="12.75">
      <c r="A26" s="44" t="s">
        <v>141</v>
      </c>
      <c r="B26" s="22"/>
      <c r="C26" s="21">
        <v>19775</v>
      </c>
      <c r="D26" s="21">
        <v>53557</v>
      </c>
    </row>
    <row r="27" spans="1:4" ht="12.75">
      <c r="A27" s="44" t="s">
        <v>18</v>
      </c>
      <c r="B27" s="21"/>
      <c r="C27" s="46">
        <f>C11+C12+C13+C14+C15+C16+C17+C18+C19+C20+C21+C22+C23+C24+C25+C26</f>
        <v>1241633</v>
      </c>
      <c r="D27" s="46">
        <f>D11+D12+D13+D14+D15+D16+D17+D18+D19+D20+D21+D22+D23+D24+D25+D26</f>
        <v>854911</v>
      </c>
    </row>
    <row r="28" spans="1:4" ht="12.75">
      <c r="A28" s="45"/>
      <c r="B28" s="22"/>
      <c r="C28" s="21"/>
      <c r="D28" s="21"/>
    </row>
    <row r="29" spans="1:4" ht="12.75">
      <c r="A29" s="43" t="s">
        <v>142</v>
      </c>
      <c r="B29" s="21"/>
      <c r="C29" s="21"/>
      <c r="D29" s="21"/>
    </row>
    <row r="30" spans="1:4" ht="12.75">
      <c r="A30" s="44" t="s">
        <v>19</v>
      </c>
      <c r="B30" s="22"/>
      <c r="C30" s="21">
        <v>712950</v>
      </c>
      <c r="D30" s="21">
        <v>712950</v>
      </c>
    </row>
    <row r="31" spans="1:4" ht="12.75">
      <c r="A31" s="44" t="s">
        <v>20</v>
      </c>
      <c r="B31" s="21"/>
      <c r="C31" s="21"/>
      <c r="D31" s="21"/>
    </row>
    <row r="32" spans="1:4" ht="12.75">
      <c r="A32" s="44" t="s">
        <v>21</v>
      </c>
      <c r="B32" s="22"/>
      <c r="C32" s="21"/>
      <c r="D32" s="21"/>
    </row>
    <row r="33" spans="1:4" ht="12.75">
      <c r="A33" s="44" t="s">
        <v>22</v>
      </c>
      <c r="B33" s="21"/>
      <c r="C33" s="21"/>
      <c r="D33" s="21"/>
    </row>
    <row r="34" spans="1:4" ht="12.75">
      <c r="A34" s="44" t="s">
        <v>23</v>
      </c>
      <c r="B34" s="22"/>
      <c r="C34" s="21">
        <v>18417</v>
      </c>
      <c r="D34" s="21">
        <v>18582</v>
      </c>
    </row>
    <row r="35" spans="1:4" ht="12.75">
      <c r="A35" s="68" t="s">
        <v>143</v>
      </c>
      <c r="B35" s="21"/>
      <c r="C35" s="46">
        <f>C37+C38</f>
        <v>489637</v>
      </c>
      <c r="D35" s="46">
        <f>D37+D38</f>
        <v>96935</v>
      </c>
    </row>
    <row r="36" spans="1:4" ht="12.75">
      <c r="A36" s="44" t="s">
        <v>24</v>
      </c>
      <c r="B36" s="22"/>
      <c r="C36" s="22"/>
      <c r="D36" s="21"/>
    </row>
    <row r="37" spans="1:4" ht="12.75">
      <c r="A37" s="44" t="s">
        <v>25</v>
      </c>
      <c r="B37" s="21"/>
      <c r="C37" s="21">
        <v>392532</v>
      </c>
      <c r="D37" s="21">
        <v>150864</v>
      </c>
    </row>
    <row r="38" spans="1:4" ht="12.75">
      <c r="A38" s="44" t="s">
        <v>26</v>
      </c>
      <c r="B38" s="22"/>
      <c r="C38" s="21">
        <v>97105</v>
      </c>
      <c r="D38" s="21">
        <v>-53929</v>
      </c>
    </row>
    <row r="39" spans="1:4" ht="12.75">
      <c r="A39" s="44" t="s">
        <v>27</v>
      </c>
      <c r="B39" s="21"/>
      <c r="C39" s="46">
        <f>C30+C31-C32+C33+C34+C35</f>
        <v>1221004</v>
      </c>
      <c r="D39" s="46">
        <f>D30+D31-D32+D33+D34+D35</f>
        <v>828467</v>
      </c>
    </row>
    <row r="40" spans="1:4" ht="12.75">
      <c r="A40" s="45"/>
      <c r="B40" s="22"/>
      <c r="C40" s="21"/>
      <c r="D40" s="21"/>
    </row>
    <row r="41" spans="1:4" ht="12.75">
      <c r="A41" s="44" t="s">
        <v>28</v>
      </c>
      <c r="B41" s="21"/>
      <c r="C41" s="21"/>
      <c r="D41" s="21"/>
    </row>
    <row r="42" spans="1:4" ht="12.75">
      <c r="A42" s="45"/>
      <c r="B42" s="22"/>
      <c r="C42" s="21"/>
      <c r="D42" s="21"/>
    </row>
    <row r="43" spans="1:4" ht="12.75">
      <c r="A43" s="43" t="s">
        <v>29</v>
      </c>
      <c r="B43" s="21"/>
      <c r="C43" s="21"/>
      <c r="D43" s="21"/>
    </row>
    <row r="44" spans="1:4" ht="12.75">
      <c r="A44" s="44" t="s">
        <v>30</v>
      </c>
      <c r="B44" s="22"/>
      <c r="C44" s="21"/>
      <c r="D44" s="21"/>
    </row>
    <row r="45" spans="1:4" ht="12.75">
      <c r="A45" s="44" t="s">
        <v>31</v>
      </c>
      <c r="B45" s="21"/>
      <c r="C45" s="21">
        <v>3991</v>
      </c>
      <c r="D45" s="21">
        <v>4178</v>
      </c>
    </row>
    <row r="46" spans="1:4" ht="12.75">
      <c r="A46" s="44" t="s">
        <v>144</v>
      </c>
      <c r="B46" s="21"/>
      <c r="C46" s="21"/>
      <c r="D46" s="21"/>
    </row>
    <row r="47" spans="1:4" ht="12.75">
      <c r="A47" s="44" t="s">
        <v>32</v>
      </c>
      <c r="B47" s="22"/>
      <c r="C47" s="21"/>
      <c r="D47" s="21"/>
    </row>
    <row r="48" spans="1:4" ht="12.75">
      <c r="A48" s="44" t="s">
        <v>33</v>
      </c>
      <c r="B48" s="21"/>
      <c r="C48" s="21"/>
      <c r="D48" s="21"/>
    </row>
    <row r="49" spans="1:4" ht="12.75">
      <c r="A49" s="44" t="s">
        <v>34</v>
      </c>
      <c r="B49" s="22"/>
      <c r="C49" s="21"/>
      <c r="D49" s="21"/>
    </row>
    <row r="50" spans="1:4" ht="12.75">
      <c r="A50" s="44" t="s">
        <v>35</v>
      </c>
      <c r="B50" s="21"/>
      <c r="C50" s="21">
        <v>2398</v>
      </c>
      <c r="D50" s="21">
        <v>7701</v>
      </c>
    </row>
    <row r="51" spans="1:4" ht="25.5">
      <c r="A51" s="45" t="s">
        <v>36</v>
      </c>
      <c r="B51" s="22"/>
      <c r="C51" s="21"/>
      <c r="D51" s="21"/>
    </row>
    <row r="52" spans="1:4" ht="12.75">
      <c r="A52" s="45" t="s">
        <v>37</v>
      </c>
      <c r="B52" s="21"/>
      <c r="C52" s="21">
        <v>9014</v>
      </c>
      <c r="D52" s="21"/>
    </row>
    <row r="53" spans="1:4" ht="12.75">
      <c r="A53" s="68" t="s">
        <v>140</v>
      </c>
      <c r="B53" s="21"/>
      <c r="C53" s="21"/>
      <c r="D53" s="21"/>
    </row>
    <row r="54" spans="1:4" ht="12.75">
      <c r="A54" s="44" t="s">
        <v>38</v>
      </c>
      <c r="B54" s="22"/>
      <c r="C54" s="21">
        <v>5226</v>
      </c>
      <c r="D54" s="21">
        <v>14565</v>
      </c>
    </row>
    <row r="55" spans="1:4" ht="12.75">
      <c r="A55" s="44" t="s">
        <v>39</v>
      </c>
      <c r="B55" s="21"/>
      <c r="C55" s="46">
        <f>C44+C45+C46+C47+C48+C49+C50+C51+C52+C53+C54</f>
        <v>20629</v>
      </c>
      <c r="D55" s="46">
        <f>D44+D45+D46+D47+D48+D49+D50+D51+D52+D53+D54</f>
        <v>26444</v>
      </c>
    </row>
    <row r="56" spans="1:4" ht="12.75">
      <c r="A56" s="45"/>
      <c r="B56" s="22"/>
      <c r="C56" s="21"/>
      <c r="D56" s="21"/>
    </row>
    <row r="57" spans="1:4" ht="12.75">
      <c r="A57" s="43" t="s">
        <v>145</v>
      </c>
      <c r="B57" s="21"/>
      <c r="C57" s="46">
        <f>C39+C55</f>
        <v>1241633</v>
      </c>
      <c r="D57" s="46">
        <f>D39+D55</f>
        <v>854911</v>
      </c>
    </row>
    <row r="58" ht="13.5" thickBot="1"/>
    <row r="59" spans="1:4" ht="13.5" thickTop="1">
      <c r="A59" s="77" t="s">
        <v>174</v>
      </c>
      <c r="C59" s="78">
        <f>(C27-C12-C55)/C30</f>
        <v>1.7024658110666948</v>
      </c>
      <c r="D59" s="78">
        <f>(D27-D12-D55)/D30</f>
        <v>1.1478238305631532</v>
      </c>
    </row>
    <row r="62" spans="1:3" ht="12.75">
      <c r="A62" s="17" t="s">
        <v>176</v>
      </c>
      <c r="C62" s="79">
        <v>42277</v>
      </c>
    </row>
    <row r="63" spans="1:3" ht="12.75">
      <c r="A63" s="17" t="s">
        <v>177</v>
      </c>
      <c r="C63" s="79">
        <f>C62</f>
        <v>42277</v>
      </c>
    </row>
    <row r="64" spans="1:3" ht="12.75">
      <c r="A64" s="17" t="s">
        <v>178</v>
      </c>
      <c r="C64" s="79">
        <f>C63</f>
        <v>42277</v>
      </c>
    </row>
    <row r="65" ht="12.75">
      <c r="A65" s="17" t="s">
        <v>173</v>
      </c>
    </row>
    <row r="66" ht="12.75">
      <c r="A66" s="17" t="s">
        <v>40</v>
      </c>
    </row>
    <row r="69" ht="12.75">
      <c r="A69" s="76"/>
    </row>
    <row r="75" ht="56.25" customHeight="1"/>
    <row r="120" spans="2:3" ht="12.75">
      <c r="B120" s="83"/>
      <c r="C120" s="16"/>
    </row>
    <row r="121" spans="2:3" ht="12.75">
      <c r="B121" s="83"/>
      <c r="C121" s="16"/>
    </row>
    <row r="122" spans="2:3" ht="12.75">
      <c r="B122" s="83"/>
      <c r="C122" s="16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4"/>
    </row>
    <row r="129" spans="2:5" ht="12.75">
      <c r="B129" s="25"/>
      <c r="C129" s="26"/>
      <c r="D129" s="27"/>
      <c r="E129" s="10"/>
    </row>
    <row r="130" spans="2:5" ht="12.75">
      <c r="B130" s="28"/>
      <c r="C130" s="29"/>
      <c r="D130" s="30"/>
      <c r="E130" s="12"/>
    </row>
    <row r="131" spans="2:5" ht="12.75">
      <c r="B131" s="31"/>
      <c r="C131" s="32"/>
      <c r="D131" s="33"/>
      <c r="E131" s="1"/>
    </row>
    <row r="132" spans="2:5" ht="12.75">
      <c r="B132" s="31"/>
      <c r="C132" s="32"/>
      <c r="D132" s="33"/>
      <c r="E132" s="1"/>
    </row>
    <row r="133" spans="2:5" ht="12.75">
      <c r="B133" s="31"/>
      <c r="C133" s="32"/>
      <c r="D133" s="33"/>
      <c r="E133" s="1"/>
    </row>
    <row r="134" spans="2:5" ht="12.75">
      <c r="B134" s="31"/>
      <c r="C134" s="32"/>
      <c r="D134" s="33"/>
      <c r="E134" s="1"/>
    </row>
    <row r="135" spans="2:5" ht="12.75">
      <c r="B135" s="31"/>
      <c r="C135" s="32"/>
      <c r="D135" s="33"/>
      <c r="E135" s="1"/>
    </row>
    <row r="136" spans="2:5" ht="12.75">
      <c r="B136" s="34"/>
      <c r="C136" s="32"/>
      <c r="D136" s="33"/>
      <c r="E136" s="1"/>
    </row>
    <row r="137" spans="2:5" ht="12.75">
      <c r="B137" s="34"/>
      <c r="C137" s="32"/>
      <c r="D137" s="33"/>
      <c r="E137" s="1"/>
    </row>
    <row r="138" spans="2:5" ht="12.75">
      <c r="B138" s="34"/>
      <c r="C138" s="32"/>
      <c r="D138" s="33"/>
      <c r="E138" s="1"/>
    </row>
    <row r="139" spans="2:5" ht="12.75">
      <c r="B139" s="34"/>
      <c r="C139" s="32"/>
      <c r="D139" s="33"/>
      <c r="E139" s="1"/>
    </row>
    <row r="140" spans="2:5" ht="12.75">
      <c r="B140" s="31"/>
      <c r="C140" s="32"/>
      <c r="D140" s="33"/>
      <c r="E140" s="1"/>
    </row>
    <row r="141" spans="2:5" ht="12.75">
      <c r="B141" s="31"/>
      <c r="C141" s="32"/>
      <c r="D141" s="33"/>
      <c r="E141" s="1"/>
    </row>
    <row r="142" spans="2:5" ht="12.75">
      <c r="B142" s="31"/>
      <c r="C142" s="32"/>
      <c r="D142" s="33"/>
      <c r="E142" s="1"/>
    </row>
    <row r="143" spans="2:5" ht="12.75">
      <c r="B143" s="31"/>
      <c r="C143" s="32"/>
      <c r="D143" s="33"/>
      <c r="E143" s="1"/>
    </row>
    <row r="144" spans="2:5" ht="12.75">
      <c r="B144" s="31"/>
      <c r="C144" s="32"/>
      <c r="D144" s="33"/>
      <c r="E144" s="1"/>
    </row>
    <row r="145" spans="2:5" ht="12.75">
      <c r="B145" s="31"/>
      <c r="C145" s="32"/>
      <c r="D145" s="33"/>
      <c r="E145" s="1"/>
    </row>
    <row r="146" spans="2:5" ht="12.75">
      <c r="B146" s="31"/>
      <c r="C146" s="32"/>
      <c r="D146" s="33"/>
      <c r="E146" s="1"/>
    </row>
    <row r="147" spans="2:5" ht="12.75">
      <c r="B147" s="31"/>
      <c r="C147" s="32"/>
      <c r="D147" s="33"/>
      <c r="E147" s="1"/>
    </row>
    <row r="148" spans="2:5" ht="12.75">
      <c r="B148" s="31"/>
      <c r="C148" s="32"/>
      <c r="D148" s="33"/>
      <c r="E148" s="1"/>
    </row>
    <row r="149" spans="2:5" ht="12.75">
      <c r="B149" s="31"/>
      <c r="C149" s="32"/>
      <c r="D149" s="33"/>
      <c r="E149" s="1"/>
    </row>
    <row r="150" spans="2:5" ht="12.75">
      <c r="B150" s="31"/>
      <c r="C150" s="32"/>
      <c r="D150" s="33"/>
      <c r="E150" s="1"/>
    </row>
    <row r="151" spans="2:5" ht="12.75">
      <c r="B151" s="31"/>
      <c r="C151" s="32"/>
      <c r="D151" s="33"/>
      <c r="E151" s="1"/>
    </row>
    <row r="152" spans="2:5" ht="12.75">
      <c r="B152" s="31"/>
      <c r="C152" s="32"/>
      <c r="D152" s="33"/>
      <c r="E152" s="1"/>
    </row>
    <row r="153" spans="2:5" ht="12.75">
      <c r="B153" s="31"/>
      <c r="C153" s="32"/>
      <c r="D153" s="33"/>
      <c r="E153" s="1"/>
    </row>
    <row r="154" spans="2:5" ht="12.75">
      <c r="B154" s="31"/>
      <c r="C154" s="32"/>
      <c r="D154" s="33"/>
      <c r="E154" s="1"/>
    </row>
    <row r="155" spans="2:5" ht="12.75">
      <c r="B155" s="31"/>
      <c r="C155" s="32"/>
      <c r="D155" s="33"/>
      <c r="E155" s="1"/>
    </row>
    <row r="156" spans="2:5" ht="12.75">
      <c r="B156" s="31"/>
      <c r="C156" s="32"/>
      <c r="D156" s="33"/>
      <c r="E156" s="1"/>
    </row>
    <row r="157" spans="2:5" ht="12.75">
      <c r="B157" s="31"/>
      <c r="C157" s="32"/>
      <c r="D157" s="33"/>
      <c r="E157" s="1"/>
    </row>
    <row r="158" spans="2:5" ht="12.75">
      <c r="B158" s="34"/>
      <c r="C158" s="32"/>
      <c r="D158" s="33"/>
      <c r="E158" s="1"/>
    </row>
    <row r="159" spans="2:5" ht="12.75">
      <c r="B159" s="31"/>
      <c r="C159" s="32"/>
      <c r="D159" s="33"/>
      <c r="E159" s="1"/>
    </row>
    <row r="160" spans="2:5" ht="12.75">
      <c r="B160" s="34"/>
      <c r="C160" s="32"/>
      <c r="D160" s="33"/>
      <c r="E160" s="1"/>
    </row>
    <row r="161" spans="2:5" ht="12.75">
      <c r="B161" s="31"/>
      <c r="C161" s="32"/>
      <c r="D161" s="33"/>
      <c r="E161" s="1"/>
    </row>
    <row r="162" spans="2:5" ht="12.75">
      <c r="B162" s="34"/>
      <c r="C162" s="32"/>
      <c r="D162" s="33"/>
      <c r="E162" s="1"/>
    </row>
    <row r="163" spans="2:5" ht="12.75">
      <c r="B163" s="31"/>
      <c r="C163" s="32"/>
      <c r="D163" s="33"/>
      <c r="E163" s="1"/>
    </row>
    <row r="164" spans="2:5" ht="12.75">
      <c r="B164" s="31"/>
      <c r="C164" s="32"/>
      <c r="D164" s="33"/>
      <c r="E164" s="1"/>
    </row>
    <row r="165" spans="2:5" ht="12.75">
      <c r="B165" s="31"/>
      <c r="C165" s="32"/>
      <c r="D165" s="33"/>
      <c r="E165" s="1"/>
    </row>
    <row r="166" spans="2:5" ht="12.75">
      <c r="B166" s="31"/>
      <c r="C166" s="32"/>
      <c r="D166" s="33"/>
      <c r="E166" s="1"/>
    </row>
    <row r="167" spans="2:5" ht="12.75">
      <c r="B167" s="31"/>
      <c r="C167" s="32"/>
      <c r="D167" s="33"/>
      <c r="E167" s="1"/>
    </row>
    <row r="168" spans="2:5" ht="12.75">
      <c r="B168" s="31"/>
      <c r="C168" s="32"/>
      <c r="D168" s="33"/>
      <c r="E168" s="1"/>
    </row>
    <row r="169" spans="2:5" ht="12.75">
      <c r="B169" s="31"/>
      <c r="C169" s="32"/>
      <c r="D169" s="33"/>
      <c r="E169" s="1"/>
    </row>
    <row r="170" spans="2:5" ht="12.75">
      <c r="B170" s="34"/>
      <c r="C170" s="32"/>
      <c r="D170" s="33"/>
      <c r="E170" s="1"/>
    </row>
    <row r="171" spans="2:5" ht="12.75">
      <c r="B171" s="31"/>
      <c r="C171" s="32"/>
      <c r="D171" s="33"/>
      <c r="E171" s="1"/>
    </row>
    <row r="172" spans="2:5" ht="12.75">
      <c r="B172" s="31"/>
      <c r="C172" s="32"/>
      <c r="D172" s="33"/>
      <c r="E172" s="1"/>
    </row>
    <row r="173" spans="2:5" ht="12.75">
      <c r="B173" s="31"/>
      <c r="C173" s="32"/>
      <c r="D173" s="33"/>
      <c r="E173" s="1"/>
    </row>
    <row r="174" spans="2:5" ht="12.75">
      <c r="B174" s="31"/>
      <c r="C174" s="32"/>
      <c r="D174" s="33"/>
      <c r="E174" s="1"/>
    </row>
    <row r="175" spans="2:5" ht="12.75">
      <c r="B175" s="31"/>
      <c r="C175" s="32"/>
      <c r="D175" s="33"/>
      <c r="E175" s="1"/>
    </row>
    <row r="176" spans="2:5" ht="12.75">
      <c r="B176" s="31"/>
      <c r="C176" s="32"/>
      <c r="D176" s="33"/>
      <c r="E176" s="1"/>
    </row>
    <row r="177" spans="2:5" ht="12.75">
      <c r="B177" s="31"/>
      <c r="C177" s="32"/>
      <c r="D177" s="33"/>
      <c r="E177" s="1"/>
    </row>
    <row r="178" spans="2:5" ht="12.75">
      <c r="B178" s="31"/>
      <c r="C178" s="32"/>
      <c r="D178" s="33"/>
      <c r="E178" s="1"/>
    </row>
    <row r="179" spans="2:5" ht="12.75">
      <c r="B179" s="34"/>
      <c r="C179" s="32"/>
      <c r="D179" s="33"/>
      <c r="E179" s="1"/>
    </row>
    <row r="180" spans="2:5" ht="12.75">
      <c r="B180" s="31"/>
      <c r="C180" s="32"/>
      <c r="D180" s="33"/>
      <c r="E180" s="1"/>
    </row>
    <row r="181" spans="2:5" ht="12.75">
      <c r="B181" s="34"/>
      <c r="C181" s="32"/>
      <c r="D181" s="33"/>
      <c r="E181" s="1"/>
    </row>
    <row r="182" spans="2:5" ht="12.75">
      <c r="B182" s="31"/>
      <c r="C182" s="32"/>
      <c r="D182" s="33"/>
      <c r="E182" s="1"/>
    </row>
    <row r="183" spans="2:5" ht="12.75">
      <c r="B183" s="31"/>
      <c r="C183" s="32"/>
      <c r="D183" s="33"/>
      <c r="E183" s="1"/>
    </row>
    <row r="190" ht="12.75">
      <c r="B190" s="24"/>
    </row>
    <row r="191" spans="2:3" ht="12.75">
      <c r="B191" s="83"/>
      <c r="C191" s="16"/>
    </row>
    <row r="192" spans="2:3" ht="12.75">
      <c r="B192" s="83"/>
      <c r="C192" s="16"/>
    </row>
    <row r="193" spans="2:3" ht="12.75">
      <c r="B193" s="83"/>
      <c r="C193" s="16"/>
    </row>
    <row r="194" ht="12.75">
      <c r="B194" s="24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spans="2:9" ht="25.5">
      <c r="B200" s="84"/>
      <c r="C200" s="35"/>
      <c r="D200" s="87"/>
      <c r="E200" s="13"/>
      <c r="F200" s="13"/>
      <c r="G200" s="13" t="s">
        <v>65</v>
      </c>
      <c r="H200" s="13" t="s">
        <v>68</v>
      </c>
      <c r="I200" s="80" t="s">
        <v>70</v>
      </c>
    </row>
    <row r="201" spans="2:9" ht="63.75">
      <c r="B201" s="85"/>
      <c r="C201" s="36"/>
      <c r="D201" s="88"/>
      <c r="E201" s="14"/>
      <c r="F201" s="14"/>
      <c r="G201" s="14" t="s">
        <v>66</v>
      </c>
      <c r="H201" s="14" t="s">
        <v>69</v>
      </c>
      <c r="I201" s="81"/>
    </row>
    <row r="202" spans="2:9" ht="12.75">
      <c r="B202" s="85"/>
      <c r="C202" s="37"/>
      <c r="D202" s="88"/>
      <c r="E202" s="14"/>
      <c r="F202" s="14"/>
      <c r="G202" s="14" t="s">
        <v>67</v>
      </c>
      <c r="H202" s="6"/>
      <c r="I202" s="81"/>
    </row>
    <row r="203" spans="2:9" ht="12.75">
      <c r="B203" s="86"/>
      <c r="C203" s="38"/>
      <c r="D203" s="89"/>
      <c r="E203" s="11"/>
      <c r="F203" s="2"/>
      <c r="G203" s="2"/>
      <c r="H203" s="2"/>
      <c r="I203" s="82"/>
    </row>
    <row r="204" spans="2:9" ht="12.75">
      <c r="B204" s="31"/>
      <c r="C204" s="33"/>
      <c r="D204" s="33"/>
      <c r="E204" s="1"/>
      <c r="F204" s="1"/>
      <c r="G204" s="1"/>
      <c r="H204" s="1"/>
      <c r="I204" s="1"/>
    </row>
    <row r="205" spans="2:9" ht="12.75">
      <c r="B205" s="31"/>
      <c r="C205" s="33"/>
      <c r="D205" s="33"/>
      <c r="E205" s="1"/>
      <c r="F205" s="1"/>
      <c r="G205" s="1"/>
      <c r="H205" s="1"/>
      <c r="I205" s="1"/>
    </row>
    <row r="206" spans="2:9" ht="12.75">
      <c r="B206" s="31"/>
      <c r="C206" s="33"/>
      <c r="D206" s="33"/>
      <c r="E206" s="1"/>
      <c r="F206" s="1"/>
      <c r="G206" s="1"/>
      <c r="H206" s="1"/>
      <c r="I206" s="1"/>
    </row>
    <row r="207" spans="2:9" ht="12.75">
      <c r="B207" s="31"/>
      <c r="C207" s="33"/>
      <c r="D207" s="33"/>
      <c r="E207" s="1"/>
      <c r="F207" s="1"/>
      <c r="G207" s="1"/>
      <c r="H207" s="1"/>
      <c r="I207" s="1"/>
    </row>
    <row r="208" spans="2:9" ht="12.75">
      <c r="B208" s="31"/>
      <c r="C208" s="33"/>
      <c r="D208" s="33"/>
      <c r="E208" s="1"/>
      <c r="F208" s="1"/>
      <c r="G208" s="1"/>
      <c r="H208" s="1"/>
      <c r="I208" s="1"/>
    </row>
    <row r="209" spans="2:9" ht="12.75">
      <c r="B209" s="31"/>
      <c r="C209" s="33"/>
      <c r="D209" s="33"/>
      <c r="E209" s="1"/>
      <c r="F209" s="1"/>
      <c r="G209" s="1"/>
      <c r="H209" s="1"/>
      <c r="I209" s="1"/>
    </row>
    <row r="210" spans="2:9" ht="12.75">
      <c r="B210" s="31"/>
      <c r="C210" s="33"/>
      <c r="D210" s="33"/>
      <c r="E210" s="1"/>
      <c r="F210" s="1"/>
      <c r="G210" s="1"/>
      <c r="H210" s="1"/>
      <c r="I210" s="1"/>
    </row>
    <row r="211" spans="2:9" ht="12.75">
      <c r="B211" s="31"/>
      <c r="C211" s="33"/>
      <c r="D211" s="33"/>
      <c r="E211" s="1"/>
      <c r="F211" s="1"/>
      <c r="G211" s="1"/>
      <c r="H211" s="1"/>
      <c r="I211" s="1"/>
    </row>
    <row r="212" spans="2:9" ht="12.75">
      <c r="B212" s="31"/>
      <c r="C212" s="33"/>
      <c r="D212" s="33"/>
      <c r="E212" s="1"/>
      <c r="F212" s="1"/>
      <c r="G212" s="1"/>
      <c r="H212" s="1"/>
      <c r="I212" s="1"/>
    </row>
    <row r="213" spans="2:9" ht="12.75">
      <c r="B213" s="31"/>
      <c r="C213" s="33"/>
      <c r="D213" s="33"/>
      <c r="E213" s="1"/>
      <c r="F213" s="1"/>
      <c r="G213" s="1"/>
      <c r="H213" s="1"/>
      <c r="I213" s="1"/>
    </row>
    <row r="214" spans="2:9" ht="12.75">
      <c r="B214" s="31"/>
      <c r="C214" s="33"/>
      <c r="D214" s="33"/>
      <c r="E214" s="1"/>
      <c r="F214" s="1"/>
      <c r="G214" s="1"/>
      <c r="H214" s="1"/>
      <c r="I214" s="1"/>
    </row>
    <row r="215" spans="2:9" ht="12.75">
      <c r="B215" s="31"/>
      <c r="C215" s="33"/>
      <c r="D215" s="33"/>
      <c r="E215" s="1"/>
      <c r="F215" s="1"/>
      <c r="G215" s="1"/>
      <c r="H215" s="1"/>
      <c r="I215" s="1"/>
    </row>
    <row r="216" spans="2:9" ht="12.75">
      <c r="B216" s="31"/>
      <c r="C216" s="33"/>
      <c r="D216" s="33"/>
      <c r="E216" s="1"/>
      <c r="F216" s="1"/>
      <c r="G216" s="1"/>
      <c r="H216" s="1"/>
      <c r="I216" s="1"/>
    </row>
    <row r="217" spans="2:9" ht="12.75">
      <c r="B217" s="39"/>
      <c r="C217" s="34"/>
      <c r="D217" s="33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28">
      <selection activeCell="C18" sqref="C18"/>
    </sheetView>
  </sheetViews>
  <sheetFormatPr defaultColWidth="9.140625" defaultRowHeight="12.75"/>
  <cols>
    <col min="1" max="1" width="67.8515625" style="17" customWidth="1"/>
    <col min="2" max="2" width="13.57421875" style="17" customWidth="1"/>
    <col min="3" max="3" width="14.8515625" style="17" customWidth="1"/>
    <col min="4" max="4" width="16.00390625" style="17" customWidth="1"/>
    <col min="5" max="16384" width="9.140625" style="4" customWidth="1"/>
  </cols>
  <sheetData>
    <row r="1" spans="3:4" ht="27" customHeight="1">
      <c r="C1" s="18"/>
      <c r="D1" s="19" t="s">
        <v>134</v>
      </c>
    </row>
    <row r="2" ht="12.75">
      <c r="D2" s="47" t="s">
        <v>41</v>
      </c>
    </row>
    <row r="3" spans="1:4" ht="12.75">
      <c r="A3" s="92" t="s">
        <v>146</v>
      </c>
      <c r="B3" s="92"/>
      <c r="C3" s="92"/>
      <c r="D3" s="92"/>
    </row>
    <row r="4" spans="1:4" ht="12.75">
      <c r="A4" s="92" t="s">
        <v>172</v>
      </c>
      <c r="B4" s="92"/>
      <c r="C4" s="92"/>
      <c r="D4" s="92"/>
    </row>
    <row r="5" spans="1:4" ht="12.75">
      <c r="A5" s="91" t="s">
        <v>137</v>
      </c>
      <c r="B5" s="91"/>
      <c r="C5" s="91"/>
      <c r="D5" s="91"/>
    </row>
    <row r="6" spans="1:4" ht="12.75" customHeight="1">
      <c r="A6" s="92" t="str">
        <f>'Ф1'!A6</f>
        <v>по состоянию на "30" сентября 2015 года</v>
      </c>
      <c r="B6" s="92"/>
      <c r="C6" s="92"/>
      <c r="D6" s="92"/>
    </row>
    <row r="7" ht="12.75">
      <c r="D7" s="24" t="s">
        <v>2</v>
      </c>
    </row>
    <row r="8" spans="1:4" s="15" customFormat="1" ht="41.25" customHeight="1">
      <c r="A8" s="40" t="s">
        <v>42</v>
      </c>
      <c r="B8" s="41" t="s">
        <v>43</v>
      </c>
      <c r="C8" s="40" t="s">
        <v>44</v>
      </c>
      <c r="D8" s="40" t="s">
        <v>71</v>
      </c>
    </row>
    <row r="9" spans="1:4" ht="12.75">
      <c r="A9" s="42">
        <v>1</v>
      </c>
      <c r="B9" s="42">
        <v>2</v>
      </c>
      <c r="C9" s="42">
        <v>3</v>
      </c>
      <c r="D9" s="42">
        <v>4</v>
      </c>
    </row>
    <row r="10" spans="1:4" ht="12.75">
      <c r="A10" s="66" t="s">
        <v>45</v>
      </c>
      <c r="B10" s="69"/>
      <c r="C10" s="21">
        <v>274105</v>
      </c>
      <c r="D10" s="21">
        <v>239908</v>
      </c>
    </row>
    <row r="11" spans="1:4" ht="12.75">
      <c r="A11" s="66" t="s">
        <v>46</v>
      </c>
      <c r="B11" s="69"/>
      <c r="C11" s="21">
        <v>732</v>
      </c>
      <c r="D11" s="21"/>
    </row>
    <row r="12" spans="1:4" ht="25.5">
      <c r="A12" s="66" t="s">
        <v>47</v>
      </c>
      <c r="B12" s="69"/>
      <c r="C12" s="21">
        <v>51884</v>
      </c>
      <c r="D12" s="21">
        <v>59387</v>
      </c>
    </row>
    <row r="13" spans="1:4" ht="12.75">
      <c r="A13" s="66" t="s">
        <v>147</v>
      </c>
      <c r="B13" s="69"/>
      <c r="C13" s="21">
        <v>1683</v>
      </c>
      <c r="D13" s="21">
        <v>-1654</v>
      </c>
    </row>
    <row r="14" spans="1:4" ht="12.75">
      <c r="A14" s="66" t="s">
        <v>148</v>
      </c>
      <c r="B14" s="69"/>
      <c r="C14" s="21">
        <v>-61193</v>
      </c>
      <c r="D14" s="21">
        <v>35968</v>
      </c>
    </row>
    <row r="15" spans="1:4" ht="12.75">
      <c r="A15" s="66" t="s">
        <v>149</v>
      </c>
      <c r="B15" s="69"/>
      <c r="C15" s="21">
        <v>188</v>
      </c>
      <c r="D15" s="21">
        <v>1216</v>
      </c>
    </row>
    <row r="16" spans="1:4" ht="12.75">
      <c r="A16" s="66" t="s">
        <v>150</v>
      </c>
      <c r="B16" s="69"/>
      <c r="C16" s="21">
        <v>308533</v>
      </c>
      <c r="D16" s="21">
        <v>58752</v>
      </c>
    </row>
    <row r="17" spans="1:4" ht="12.75">
      <c r="A17" s="66" t="s">
        <v>48</v>
      </c>
      <c r="B17" s="69"/>
      <c r="C17" s="21"/>
      <c r="D17" s="21"/>
    </row>
    <row r="18" spans="1:4" ht="12.75">
      <c r="A18" s="66" t="s">
        <v>49</v>
      </c>
      <c r="B18" s="69"/>
      <c r="C18" s="21">
        <f>3644+6111</f>
        <v>9755</v>
      </c>
      <c r="D18" s="21">
        <f>5014+18603</f>
        <v>23617</v>
      </c>
    </row>
    <row r="19" spans="1:4" ht="12.75">
      <c r="A19" s="66" t="s">
        <v>50</v>
      </c>
      <c r="B19" s="69"/>
      <c r="C19" s="46">
        <f>C10+C11+C12+C13+C14+C15+C16+C17+C18</f>
        <v>585687</v>
      </c>
      <c r="D19" s="46">
        <f>D10+D11+D12+D13+D14+D15+D16+D17+D18</f>
        <v>417194</v>
      </c>
    </row>
    <row r="20" spans="1:4" ht="12.75">
      <c r="A20" s="60"/>
      <c r="B20" s="22"/>
      <c r="C20" s="21"/>
      <c r="D20" s="21"/>
    </row>
    <row r="21" spans="1:4" ht="12.75">
      <c r="A21" s="66" t="s">
        <v>51</v>
      </c>
      <c r="B21" s="69"/>
      <c r="C21" s="21">
        <v>63252</v>
      </c>
      <c r="D21" s="21">
        <v>69035</v>
      </c>
    </row>
    <row r="22" spans="1:4" ht="12.75">
      <c r="A22" s="66" t="s">
        <v>52</v>
      </c>
      <c r="B22" s="69"/>
      <c r="C22" s="21"/>
      <c r="D22" s="21"/>
    </row>
    <row r="23" spans="1:4" ht="12.75">
      <c r="A23" s="66" t="s">
        <v>53</v>
      </c>
      <c r="B23" s="69"/>
      <c r="C23" s="21"/>
      <c r="D23" s="21"/>
    </row>
    <row r="24" spans="1:4" ht="12.75">
      <c r="A24" s="66" t="s">
        <v>151</v>
      </c>
      <c r="B24" s="69"/>
      <c r="C24" s="21">
        <v>289</v>
      </c>
      <c r="D24" s="21">
        <v>378</v>
      </c>
    </row>
    <row r="25" spans="1:4" ht="12.75">
      <c r="A25" s="66" t="s">
        <v>54</v>
      </c>
      <c r="B25" s="69"/>
      <c r="C25" s="21"/>
      <c r="D25" s="21"/>
    </row>
    <row r="26" spans="1:4" ht="12.75">
      <c r="A26" s="66" t="s">
        <v>55</v>
      </c>
      <c r="B26" s="69"/>
      <c r="C26" s="21">
        <v>129613</v>
      </c>
      <c r="D26" s="21">
        <v>197172</v>
      </c>
    </row>
    <row r="27" spans="1:4" ht="19.5" customHeight="1">
      <c r="A27" s="66" t="s">
        <v>56</v>
      </c>
      <c r="B27" s="69"/>
      <c r="C27" s="21"/>
      <c r="D27" s="21">
        <v>8</v>
      </c>
    </row>
    <row r="28" spans="1:4" ht="12.75">
      <c r="A28" s="66" t="s">
        <v>57</v>
      </c>
      <c r="B28" s="69"/>
      <c r="C28" s="21">
        <v>1</v>
      </c>
      <c r="D28" s="21"/>
    </row>
    <row r="29" spans="1:4" ht="12.75">
      <c r="A29" s="66" t="s">
        <v>152</v>
      </c>
      <c r="B29" s="69"/>
      <c r="C29" s="46">
        <f>C21+C22+C23+C24+C25+C26+C27+C28</f>
        <v>193155</v>
      </c>
      <c r="D29" s="46">
        <f>D21+D22+D23+D24+D25+D26+D27+D28</f>
        <v>266593</v>
      </c>
    </row>
    <row r="30" spans="1:4" ht="12.75">
      <c r="A30" s="60"/>
      <c r="B30" s="22"/>
      <c r="C30" s="21"/>
      <c r="D30" s="21"/>
    </row>
    <row r="31" spans="1:4" ht="12.75">
      <c r="A31" s="44" t="s">
        <v>58</v>
      </c>
      <c r="B31" s="22"/>
      <c r="C31" s="46">
        <f>C19-C29</f>
        <v>392532</v>
      </c>
      <c r="D31" s="46">
        <f>D19-D29</f>
        <v>150601</v>
      </c>
    </row>
    <row r="32" spans="1:4" ht="12.75">
      <c r="A32" s="45"/>
      <c r="B32" s="22"/>
      <c r="C32" s="21"/>
      <c r="D32" s="21"/>
    </row>
    <row r="33" spans="1:4" ht="12.75">
      <c r="A33" s="66" t="s">
        <v>59</v>
      </c>
      <c r="B33" s="69"/>
      <c r="C33" s="21"/>
      <c r="D33" s="21"/>
    </row>
    <row r="34" spans="1:4" ht="12.75">
      <c r="A34" s="66" t="s">
        <v>60</v>
      </c>
      <c r="B34" s="69"/>
      <c r="C34" s="21"/>
      <c r="D34" s="21"/>
    </row>
    <row r="35" spans="1:4" ht="12.75">
      <c r="A35" s="66" t="s">
        <v>153</v>
      </c>
      <c r="B35" s="69"/>
      <c r="C35" s="21"/>
      <c r="D35" s="21"/>
    </row>
    <row r="36" spans="1:4" ht="12.75">
      <c r="A36" s="66" t="s">
        <v>154</v>
      </c>
      <c r="B36" s="69"/>
      <c r="C36" s="21"/>
      <c r="D36" s="21"/>
    </row>
    <row r="37" spans="1:4" ht="12.75">
      <c r="A37" s="60"/>
      <c r="B37" s="22"/>
      <c r="C37" s="21"/>
      <c r="D37" s="21"/>
    </row>
    <row r="38" spans="1:4" ht="12.75">
      <c r="A38" s="44" t="s">
        <v>61</v>
      </c>
      <c r="B38" s="22"/>
      <c r="C38" s="46">
        <f>C31-C33+C34+C35+C36</f>
        <v>392532</v>
      </c>
      <c r="D38" s="46">
        <f>D31-D33+D34+D35+D36</f>
        <v>150601</v>
      </c>
    </row>
    <row r="39" spans="1:4" ht="12.75">
      <c r="A39" s="45"/>
      <c r="B39" s="22"/>
      <c r="C39" s="21"/>
      <c r="D39" s="21"/>
    </row>
    <row r="40" spans="1:4" ht="12.75">
      <c r="A40" s="44" t="s">
        <v>62</v>
      </c>
      <c r="B40" s="22"/>
      <c r="C40" s="21"/>
      <c r="D40" s="21">
        <v>-263</v>
      </c>
    </row>
    <row r="41" spans="1:4" ht="12.75">
      <c r="A41" s="45"/>
      <c r="B41" s="22"/>
      <c r="C41" s="21"/>
      <c r="D41" s="21"/>
    </row>
    <row r="42" spans="1:4" ht="12.75">
      <c r="A42" s="43" t="s">
        <v>63</v>
      </c>
      <c r="B42" s="22"/>
      <c r="C42" s="46">
        <f>C38-C40</f>
        <v>392532</v>
      </c>
      <c r="D42" s="46">
        <f>D38-D40</f>
        <v>150864</v>
      </c>
    </row>
    <row r="43" spans="1:4" ht="12.75">
      <c r="A43" s="45"/>
      <c r="B43" s="22"/>
      <c r="C43" s="21"/>
      <c r="D43" s="21"/>
    </row>
    <row r="44" spans="1:4" ht="12.75">
      <c r="A44" s="44" t="s">
        <v>28</v>
      </c>
      <c r="B44" s="22"/>
      <c r="C44" s="21"/>
      <c r="D44" s="21"/>
    </row>
    <row r="45" spans="1:4" ht="12.75">
      <c r="A45" s="45"/>
      <c r="B45" s="22"/>
      <c r="C45" s="21"/>
      <c r="D45" s="21"/>
    </row>
    <row r="46" spans="1:4" ht="12.75">
      <c r="A46" s="43" t="s">
        <v>64</v>
      </c>
      <c r="B46" s="22"/>
      <c r="C46" s="46">
        <f>C42+C44</f>
        <v>392532</v>
      </c>
      <c r="D46" s="46">
        <f>D42+D44</f>
        <v>150864</v>
      </c>
    </row>
    <row r="48" ht="12.75">
      <c r="A48" s="17" t="str">
        <f>'Ф1'!A62</f>
        <v>Первый руководитель _________________________Камаров Т.К.  </v>
      </c>
    </row>
    <row r="49" ht="12.75">
      <c r="A49" s="17" t="str">
        <f>'Ф1'!A63</f>
        <v>Главный бухгалтер ___________________________ Даулетбакова Г.А.        </v>
      </c>
    </row>
    <row r="50" ht="12.75">
      <c r="A50" s="17" t="str">
        <f>'Ф1'!A64</f>
        <v>Исполнитель ________________________________Даулетбакова Г.А. </v>
      </c>
    </row>
    <row r="51" ht="12.75">
      <c r="A51" s="17" t="str">
        <f>'Ф1'!A65</f>
        <v>Телефон 259-88-77 вн707</v>
      </c>
    </row>
    <row r="52" ht="12.75">
      <c r="A52" s="17" t="s">
        <v>40</v>
      </c>
    </row>
  </sheetData>
  <sheetProtection password="CB76" sheet="1" objects="1" scenarios="1"/>
  <mergeCells count="4">
    <mergeCell ref="A5:D5"/>
    <mergeCell ref="A6:D6"/>
    <mergeCell ref="A3:D3"/>
    <mergeCell ref="A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34">
      <selection activeCell="D15" sqref="D15"/>
    </sheetView>
  </sheetViews>
  <sheetFormatPr defaultColWidth="9.140625" defaultRowHeight="12.75"/>
  <cols>
    <col min="1" max="1" width="73.00390625" style="17" customWidth="1"/>
    <col min="2" max="2" width="17.7109375" style="17" customWidth="1"/>
    <col min="3" max="3" width="16.421875" style="17" customWidth="1"/>
    <col min="4" max="4" width="14.7109375" style="17" customWidth="1"/>
    <col min="5" max="16384" width="9.140625" style="4" customWidth="1"/>
  </cols>
  <sheetData>
    <row r="1" spans="1:4" ht="12.75">
      <c r="A1" s="16"/>
      <c r="C1" s="48"/>
      <c r="D1" s="48" t="s">
        <v>135</v>
      </c>
    </row>
    <row r="2" ht="12.75">
      <c r="D2" s="49" t="s">
        <v>73</v>
      </c>
    </row>
    <row r="3" spans="1:4" ht="12.75">
      <c r="A3" s="92" t="s">
        <v>74</v>
      </c>
      <c r="B3" s="92"/>
      <c r="C3" s="92"/>
      <c r="D3" s="92"/>
    </row>
    <row r="4" spans="1:4" ht="12.75">
      <c r="A4" s="92" t="s">
        <v>172</v>
      </c>
      <c r="B4" s="92"/>
      <c r="C4" s="92"/>
      <c r="D4" s="92"/>
    </row>
    <row r="5" spans="1:4" ht="12.75">
      <c r="A5" s="92" t="s">
        <v>137</v>
      </c>
      <c r="B5" s="92"/>
      <c r="C5" s="92"/>
      <c r="D5" s="92"/>
    </row>
    <row r="6" spans="1:4" ht="12.75">
      <c r="A6" s="92" t="str">
        <f>'Ф2'!A6</f>
        <v>по состоянию на "30" сентября 2015 года</v>
      </c>
      <c r="B6" s="92"/>
      <c r="C6" s="92"/>
      <c r="D6" s="92"/>
    </row>
    <row r="7" spans="1:2" ht="12.75">
      <c r="A7" s="50"/>
      <c r="B7" s="50"/>
    </row>
    <row r="8" spans="1:4" ht="12.75">
      <c r="A8" s="50"/>
      <c r="B8" s="50"/>
      <c r="C8" s="50"/>
      <c r="D8" s="24" t="s">
        <v>75</v>
      </c>
    </row>
    <row r="9" spans="1:4" ht="30.75" customHeight="1">
      <c r="A9" s="40" t="s">
        <v>42</v>
      </c>
      <c r="B9" s="53" t="s">
        <v>43</v>
      </c>
      <c r="C9" s="54" t="s">
        <v>76</v>
      </c>
      <c r="D9" s="54" t="s">
        <v>77</v>
      </c>
    </row>
    <row r="10" spans="1:4" ht="12.75">
      <c r="A10" s="55">
        <v>1</v>
      </c>
      <c r="B10" s="56">
        <v>2</v>
      </c>
      <c r="C10" s="57">
        <v>3</v>
      </c>
      <c r="D10" s="57">
        <v>4</v>
      </c>
    </row>
    <row r="11" spans="1:4" ht="12.75">
      <c r="A11" s="58" t="s">
        <v>78</v>
      </c>
      <c r="B11" s="32"/>
      <c r="C11" s="33"/>
      <c r="D11" s="33"/>
    </row>
    <row r="12" spans="1:4" ht="12.75">
      <c r="A12" s="58" t="s">
        <v>79</v>
      </c>
      <c r="B12" s="32"/>
      <c r="C12" s="33">
        <f>'Ф2'!C38</f>
        <v>392532</v>
      </c>
      <c r="D12" s="33">
        <f>'Ф2'!D38</f>
        <v>150601</v>
      </c>
    </row>
    <row r="13" spans="1:4" ht="12.75">
      <c r="A13" s="59" t="s">
        <v>80</v>
      </c>
      <c r="B13" s="62"/>
      <c r="C13" s="62">
        <f>C15+C16+C17+C18+C19+C20</f>
        <v>3966</v>
      </c>
      <c r="D13" s="62">
        <f>D15+D16+D17+D18+D19+D20</f>
        <v>-2254</v>
      </c>
    </row>
    <row r="14" spans="1:4" ht="12.75">
      <c r="A14" s="58" t="s">
        <v>24</v>
      </c>
      <c r="B14" s="32"/>
      <c r="C14" s="33"/>
      <c r="D14" s="33"/>
    </row>
    <row r="15" spans="1:4" ht="12.75">
      <c r="A15" s="58" t="s">
        <v>81</v>
      </c>
      <c r="B15" s="32"/>
      <c r="C15" s="33">
        <v>3396</v>
      </c>
      <c r="D15" s="33">
        <v>6074</v>
      </c>
    </row>
    <row r="16" spans="1:4" ht="12.75">
      <c r="A16" s="60" t="s">
        <v>82</v>
      </c>
      <c r="B16" s="32"/>
      <c r="C16" s="33"/>
      <c r="D16" s="33"/>
    </row>
    <row r="17" spans="1:4" ht="25.5">
      <c r="A17" s="60" t="s">
        <v>83</v>
      </c>
      <c r="B17" s="32"/>
      <c r="C17" s="33">
        <v>565</v>
      </c>
      <c r="D17" s="33">
        <v>-8268</v>
      </c>
    </row>
    <row r="18" spans="1:4" ht="12.75">
      <c r="A18" s="60" t="s">
        <v>84</v>
      </c>
      <c r="B18" s="32"/>
      <c r="C18" s="33"/>
      <c r="D18" s="33">
        <v>-183</v>
      </c>
    </row>
    <row r="19" spans="1:4" ht="12.75">
      <c r="A19" s="60" t="s">
        <v>85</v>
      </c>
      <c r="B19" s="32"/>
      <c r="C19" s="33"/>
      <c r="D19" s="33"/>
    </row>
    <row r="20" spans="1:4" ht="12.75">
      <c r="A20" s="58" t="s">
        <v>86</v>
      </c>
      <c r="B20" s="32"/>
      <c r="C20" s="33">
        <v>5</v>
      </c>
      <c r="D20" s="33">
        <f>123</f>
        <v>123</v>
      </c>
    </row>
    <row r="21" spans="1:4" ht="27.75" customHeight="1">
      <c r="A21" s="61" t="s">
        <v>87</v>
      </c>
      <c r="B21" s="51"/>
      <c r="C21" s="62">
        <f>C13+C12</f>
        <v>396498</v>
      </c>
      <c r="D21" s="62">
        <f>D13+D12</f>
        <v>148347</v>
      </c>
    </row>
    <row r="22" spans="1:4" ht="12.75">
      <c r="A22" s="59" t="s">
        <v>88</v>
      </c>
      <c r="B22" s="51"/>
      <c r="C22" s="62">
        <f>C23+C24+C25+C26+C27+C28+C29+C30</f>
        <v>-423378</v>
      </c>
      <c r="D22" s="62">
        <f>D23+D24+D25+D26+D27+D28+D29+D30</f>
        <v>-105529</v>
      </c>
    </row>
    <row r="23" spans="1:4" ht="12.75">
      <c r="A23" s="58" t="s">
        <v>89</v>
      </c>
      <c r="B23" s="32"/>
      <c r="C23" s="33"/>
      <c r="D23" s="33"/>
    </row>
    <row r="24" spans="1:4" ht="12.75">
      <c r="A24" s="58" t="s">
        <v>90</v>
      </c>
      <c r="B24" s="32"/>
      <c r="C24" s="33">
        <f>'Ф1'!D18-'Ф1'!C18</f>
        <v>41</v>
      </c>
      <c r="D24" s="33">
        <v>-7622</v>
      </c>
    </row>
    <row r="25" spans="1:4" ht="12.75">
      <c r="A25" s="58" t="s">
        <v>91</v>
      </c>
      <c r="B25" s="32"/>
      <c r="C25" s="33"/>
      <c r="D25" s="33"/>
    </row>
    <row r="26" spans="1:4" ht="12.75">
      <c r="A26" s="58" t="s">
        <v>92</v>
      </c>
      <c r="B26" s="32"/>
      <c r="C26" s="33">
        <f>('Ф1'!D16-'Ф1'!C16)</f>
        <v>-99895</v>
      </c>
      <c r="D26" s="33">
        <v>-16474</v>
      </c>
    </row>
    <row r="27" spans="1:4" ht="12.75">
      <c r="A27" s="58" t="s">
        <v>93</v>
      </c>
      <c r="B27" s="32"/>
      <c r="C27" s="33">
        <f>'Ф1'!D22-'Ф1'!C22</f>
        <v>17001</v>
      </c>
      <c r="D27" s="33">
        <v>-10972</v>
      </c>
    </row>
    <row r="28" spans="1:4" ht="12.75">
      <c r="A28" s="58" t="s">
        <v>94</v>
      </c>
      <c r="B28" s="32"/>
      <c r="C28" s="33">
        <f>'Ф1'!D24-'Ф1'!C24</f>
        <v>-307011</v>
      </c>
      <c r="D28" s="33">
        <v>-66415</v>
      </c>
    </row>
    <row r="29" spans="1:4" ht="12.75">
      <c r="A29" s="58" t="s">
        <v>95</v>
      </c>
      <c r="B29" s="32"/>
      <c r="C29" s="33">
        <f>'Ф1'!D25-'Ф1'!C25</f>
        <v>-41569</v>
      </c>
      <c r="D29" s="33">
        <v>0</v>
      </c>
    </row>
    <row r="30" spans="1:4" ht="12.75">
      <c r="A30" s="58" t="s">
        <v>96</v>
      </c>
      <c r="B30" s="32"/>
      <c r="C30" s="33">
        <f>'Ф1'!D20-'Ф1'!C20+'Ф1'!D19-'Ф1'!C19+'Ф1'!D21-'Ф1'!C21+'Ф1'!D15-'Ф1'!C15+'Ф1'!D23-'Ф1'!C23</f>
        <v>8055</v>
      </c>
      <c r="D30" s="33">
        <v>-4046</v>
      </c>
    </row>
    <row r="31" spans="1:4" ht="12.75">
      <c r="A31" s="59" t="s">
        <v>97</v>
      </c>
      <c r="B31" s="51"/>
      <c r="C31" s="65">
        <f>C32+C33+C34+C35+C36</f>
        <v>-5815</v>
      </c>
      <c r="D31" s="65">
        <f>D32+D33+D34+D35+D36</f>
        <v>-5246</v>
      </c>
    </row>
    <row r="32" spans="1:4" ht="12.75">
      <c r="A32" s="58" t="s">
        <v>98</v>
      </c>
      <c r="B32" s="32"/>
      <c r="C32" s="33"/>
      <c r="D32" s="33"/>
    </row>
    <row r="33" spans="1:4" ht="12.75">
      <c r="A33" s="58" t="s">
        <v>99</v>
      </c>
      <c r="B33" s="32"/>
      <c r="C33" s="33"/>
      <c r="D33" s="33"/>
    </row>
    <row r="34" spans="1:4" ht="12.75">
      <c r="A34" s="58" t="s">
        <v>100</v>
      </c>
      <c r="B34" s="32"/>
      <c r="C34" s="33">
        <f>'Ф1'!C45-'Ф1'!D45+'Ф1'!C50-'Ф1'!D50+'Ф1'!C51-'Ф1'!D51</f>
        <v>-5490</v>
      </c>
      <c r="D34" s="33">
        <v>4223</v>
      </c>
    </row>
    <row r="35" spans="1:4" ht="12.75">
      <c r="A35" s="58" t="s">
        <v>101</v>
      </c>
      <c r="B35" s="32"/>
      <c r="C35" s="33">
        <f>'Ф1'!C52-'Ф1'!D52</f>
        <v>9014</v>
      </c>
      <c r="D35" s="33">
        <v>-21013</v>
      </c>
    </row>
    <row r="36" spans="1:4" ht="12.75">
      <c r="A36" s="58" t="s">
        <v>102</v>
      </c>
      <c r="B36" s="32"/>
      <c r="C36" s="33">
        <f>'Ф1'!C54-'Ф1'!D54</f>
        <v>-9339</v>
      </c>
      <c r="D36" s="33">
        <v>11544</v>
      </c>
    </row>
    <row r="37" spans="1:4" ht="12.75">
      <c r="A37" s="59" t="s">
        <v>103</v>
      </c>
      <c r="B37" s="51"/>
      <c r="C37" s="62">
        <f>C22+C31</f>
        <v>-429193</v>
      </c>
      <c r="D37" s="62">
        <f>D22+D31</f>
        <v>-110775</v>
      </c>
    </row>
    <row r="38" spans="1:4" ht="12.75">
      <c r="A38" s="60"/>
      <c r="B38" s="32"/>
      <c r="C38" s="33"/>
      <c r="D38" s="33"/>
    </row>
    <row r="39" spans="1:4" ht="12.75">
      <c r="A39" s="58" t="s">
        <v>104</v>
      </c>
      <c r="B39" s="32"/>
      <c r="C39" s="33"/>
      <c r="D39" s="33"/>
    </row>
    <row r="40" spans="1:4" ht="12.75">
      <c r="A40" s="60"/>
      <c r="B40" s="32"/>
      <c r="C40" s="33"/>
      <c r="D40" s="33"/>
    </row>
    <row r="41" spans="1:4" ht="25.5">
      <c r="A41" s="61" t="s">
        <v>105</v>
      </c>
      <c r="B41" s="52"/>
      <c r="C41" s="63">
        <f>C37-C39</f>
        <v>-429193</v>
      </c>
      <c r="D41" s="63">
        <f>D37-D39</f>
        <v>-110775</v>
      </c>
    </row>
    <row r="42" spans="1:4" ht="12.75">
      <c r="A42" s="60"/>
      <c r="B42" s="32"/>
      <c r="C42" s="33"/>
      <c r="D42" s="33"/>
    </row>
    <row r="43" spans="1:4" ht="12.75">
      <c r="A43" s="58" t="s">
        <v>106</v>
      </c>
      <c r="B43" s="32"/>
      <c r="C43" s="33"/>
      <c r="D43" s="33">
        <v>0</v>
      </c>
    </row>
    <row r="44" spans="1:4" ht="12.75">
      <c r="A44" s="58" t="s">
        <v>107</v>
      </c>
      <c r="B44" s="32"/>
      <c r="C44" s="33">
        <v>0</v>
      </c>
      <c r="D44" s="33">
        <v>0</v>
      </c>
    </row>
    <row r="45" spans="1:4" ht="12.75">
      <c r="A45" s="58" t="s">
        <v>108</v>
      </c>
      <c r="B45" s="32"/>
      <c r="C45" s="33">
        <v>-1087</v>
      </c>
      <c r="D45" s="33">
        <v>-1914</v>
      </c>
    </row>
    <row r="46" spans="1:4" ht="12.75">
      <c r="A46" s="58" t="s">
        <v>109</v>
      </c>
      <c r="B46" s="32"/>
      <c r="C46" s="33"/>
      <c r="D46" s="33"/>
    </row>
    <row r="47" spans="1:4" ht="12.75">
      <c r="A47" s="58" t="s">
        <v>9</v>
      </c>
      <c r="B47" s="32"/>
      <c r="C47" s="33"/>
      <c r="D47" s="33"/>
    </row>
    <row r="48" spans="1:4" ht="12.75">
      <c r="A48" s="58" t="s">
        <v>110</v>
      </c>
      <c r="B48" s="32"/>
      <c r="C48" s="33"/>
      <c r="D48" s="33"/>
    </row>
    <row r="49" spans="1:4" ht="12.75">
      <c r="A49" s="61" t="s">
        <v>111</v>
      </c>
      <c r="B49" s="63"/>
      <c r="C49" s="63">
        <f>C44+C45+C46+C47+C48</f>
        <v>-1087</v>
      </c>
      <c r="D49" s="63">
        <f>D44+D45+D46+D47+D48</f>
        <v>-1914</v>
      </c>
    </row>
    <row r="50" spans="1:4" ht="12.75">
      <c r="A50" s="60"/>
      <c r="B50" s="32"/>
      <c r="C50" s="33"/>
      <c r="D50" s="33"/>
    </row>
    <row r="51" spans="1:4" ht="12.75">
      <c r="A51" s="58" t="s">
        <v>112</v>
      </c>
      <c r="B51" s="32"/>
      <c r="C51" s="33">
        <v>0</v>
      </c>
      <c r="D51" s="33">
        <v>0</v>
      </c>
    </row>
    <row r="52" spans="1:4" ht="12.75">
      <c r="A52" s="58" t="s">
        <v>113</v>
      </c>
      <c r="B52" s="32"/>
      <c r="C52" s="33">
        <v>0</v>
      </c>
      <c r="D52" s="33">
        <v>0</v>
      </c>
    </row>
    <row r="53" spans="1:4" ht="12.75">
      <c r="A53" s="58" t="s">
        <v>114</v>
      </c>
      <c r="B53" s="32"/>
      <c r="C53" s="33">
        <v>0</v>
      </c>
      <c r="D53" s="33">
        <v>0</v>
      </c>
    </row>
    <row r="54" spans="1:4" ht="12.75">
      <c r="A54" s="58" t="s">
        <v>115</v>
      </c>
      <c r="B54" s="32"/>
      <c r="C54" s="33">
        <v>0</v>
      </c>
      <c r="D54" s="33">
        <v>0</v>
      </c>
    </row>
    <row r="55" spans="1:4" ht="12.75">
      <c r="A55" s="58" t="s">
        <v>116</v>
      </c>
      <c r="B55" s="32"/>
      <c r="C55" s="33">
        <v>0</v>
      </c>
      <c r="D55" s="33">
        <v>0</v>
      </c>
    </row>
    <row r="56" spans="1:4" ht="12.75">
      <c r="A56" s="58" t="s">
        <v>117</v>
      </c>
      <c r="B56" s="32"/>
      <c r="C56" s="33">
        <v>0</v>
      </c>
      <c r="D56" s="33">
        <v>0</v>
      </c>
    </row>
    <row r="57" spans="1:4" ht="12.75">
      <c r="A57" s="58" t="s">
        <v>110</v>
      </c>
      <c r="B57" s="32"/>
      <c r="C57" s="33">
        <v>0</v>
      </c>
      <c r="D57" s="33">
        <v>0</v>
      </c>
    </row>
    <row r="58" spans="1:4" ht="12.75">
      <c r="A58" s="61" t="s">
        <v>118</v>
      </c>
      <c r="B58" s="52"/>
      <c r="C58" s="63">
        <f>C52+C53+C54+C55+C56+C57</f>
        <v>0</v>
      </c>
      <c r="D58" s="63">
        <f>D52+D53+D54+D55+D56+D57</f>
        <v>0</v>
      </c>
    </row>
    <row r="59" spans="1:4" ht="12.75">
      <c r="A59" s="60"/>
      <c r="B59" s="32"/>
      <c r="C59" s="33"/>
      <c r="D59" s="33"/>
    </row>
    <row r="60" spans="1:4" ht="12.75">
      <c r="A60" s="58" t="s">
        <v>119</v>
      </c>
      <c r="B60" s="32"/>
      <c r="C60" s="64">
        <f>C21+C41+C49+C58</f>
        <v>-33782</v>
      </c>
      <c r="D60" s="64">
        <f>D21+D41+D49+D58</f>
        <v>35658</v>
      </c>
    </row>
    <row r="61" spans="1:4" ht="12.75">
      <c r="A61" s="60"/>
      <c r="B61" s="32"/>
      <c r="C61" s="33"/>
      <c r="D61" s="33"/>
    </row>
    <row r="62" spans="1:4" ht="12.75">
      <c r="A62" s="58" t="s">
        <v>120</v>
      </c>
      <c r="B62" s="32"/>
      <c r="C62" s="33">
        <f>D63</f>
        <v>53557</v>
      </c>
      <c r="D62" s="33">
        <v>17899</v>
      </c>
    </row>
    <row r="63" spans="1:4" ht="12.75">
      <c r="A63" s="58" t="s">
        <v>121</v>
      </c>
      <c r="B63" s="32"/>
      <c r="C63" s="33">
        <f>C60+C62</f>
        <v>19775</v>
      </c>
      <c r="D63" s="33">
        <f>D60+D62</f>
        <v>53557</v>
      </c>
    </row>
    <row r="65" ht="12.75">
      <c r="A65" s="17" t="str">
        <f>'Ф2'!A48</f>
        <v>Первый руководитель _________________________Камаров Т.К.  </v>
      </c>
    </row>
    <row r="66" ht="12.75">
      <c r="A66" s="17" t="str">
        <f>'Ф2'!A49</f>
        <v>Главный бухгалтер ___________________________ Даулетбакова Г.А.        </v>
      </c>
    </row>
    <row r="67" ht="12.75">
      <c r="A67" s="17" t="str">
        <f>'Ф2'!A50</f>
        <v>Исполнитель ________________________________Даулетбакова Г.А. </v>
      </c>
    </row>
    <row r="68" ht="12.75">
      <c r="A68" s="17" t="str">
        <f>'Ф2'!A51</f>
        <v>Телефон 259-88-77 вн707</v>
      </c>
    </row>
    <row r="69" ht="12.75">
      <c r="A69" s="17" t="s">
        <v>40</v>
      </c>
    </row>
  </sheetData>
  <sheetProtection password="CB76" sheet="1" objects="1" scenarios="1"/>
  <mergeCells count="4">
    <mergeCell ref="A6:D6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2">
      <selection activeCell="B22" sqref="B22"/>
    </sheetView>
  </sheetViews>
  <sheetFormatPr defaultColWidth="9.140625" defaultRowHeight="12.75"/>
  <cols>
    <col min="1" max="1" width="50.421875" style="17" customWidth="1"/>
    <col min="2" max="2" width="12.28125" style="17" customWidth="1"/>
    <col min="3" max="3" width="18.421875" style="17" customWidth="1"/>
    <col min="4" max="4" width="12.7109375" style="17" customWidth="1"/>
    <col min="5" max="5" width="13.421875" style="17" customWidth="1"/>
    <col min="6" max="6" width="9.140625" style="17" customWidth="1"/>
    <col min="7" max="16384" width="9.140625" style="4" customWidth="1"/>
  </cols>
  <sheetData>
    <row r="1" spans="1:6" ht="23.25" customHeight="1">
      <c r="A1" s="16"/>
      <c r="E1" s="48"/>
      <c r="F1" s="16" t="s">
        <v>136</v>
      </c>
    </row>
    <row r="2" ht="12.75">
      <c r="F2" s="47" t="s">
        <v>122</v>
      </c>
    </row>
    <row r="3" spans="1:6" ht="12.75">
      <c r="A3" s="92" t="s">
        <v>155</v>
      </c>
      <c r="B3" s="92"/>
      <c r="C3" s="92"/>
      <c r="D3" s="92"/>
      <c r="E3" s="92"/>
      <c r="F3" s="92"/>
    </row>
    <row r="4" spans="1:6" ht="12.75">
      <c r="A4" s="92" t="s">
        <v>172</v>
      </c>
      <c r="B4" s="92"/>
      <c r="C4" s="92"/>
      <c r="D4" s="92"/>
      <c r="E4" s="92"/>
      <c r="F4" s="92"/>
    </row>
    <row r="5" spans="1:6" ht="12.75">
      <c r="A5" s="92" t="s">
        <v>137</v>
      </c>
      <c r="B5" s="92"/>
      <c r="C5" s="92"/>
      <c r="D5" s="92"/>
      <c r="E5" s="92"/>
      <c r="F5" s="92"/>
    </row>
    <row r="6" spans="1:6" ht="12.75">
      <c r="A6" s="92" t="str">
        <f>'Ф3'!A6</f>
        <v>по состоянию на "30" сентября 2015 года</v>
      </c>
      <c r="B6" s="92"/>
      <c r="C6" s="92"/>
      <c r="D6" s="92"/>
      <c r="E6" s="92"/>
      <c r="F6" s="92"/>
    </row>
    <row r="8" spans="1:6" ht="38.25">
      <c r="A8" s="41"/>
      <c r="B8" s="70" t="s">
        <v>132</v>
      </c>
      <c r="C8" s="70" t="s">
        <v>22</v>
      </c>
      <c r="D8" s="70" t="s">
        <v>133</v>
      </c>
      <c r="E8" s="70" t="s">
        <v>156</v>
      </c>
      <c r="F8" s="70" t="s">
        <v>157</v>
      </c>
    </row>
    <row r="9" spans="1:6" ht="12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6" ht="12.75">
      <c r="A10" s="44" t="s">
        <v>158</v>
      </c>
      <c r="B10" s="72">
        <v>712950</v>
      </c>
      <c r="C10" s="73">
        <v>0</v>
      </c>
      <c r="D10" s="73">
        <f>D12</f>
        <v>45396</v>
      </c>
      <c r="E10" s="73">
        <f>E12</f>
        <v>-54156</v>
      </c>
      <c r="F10" s="73">
        <f>SUM(B10:E10)</f>
        <v>704190</v>
      </c>
    </row>
    <row r="11" spans="1:6" ht="12.75">
      <c r="A11" s="44" t="s">
        <v>159</v>
      </c>
      <c r="B11" s="54"/>
      <c r="C11" s="40"/>
      <c r="D11" s="40"/>
      <c r="E11" s="40"/>
      <c r="F11" s="73"/>
    </row>
    <row r="12" spans="1:6" ht="12.75">
      <c r="A12" s="44" t="s">
        <v>160</v>
      </c>
      <c r="B12" s="75">
        <v>712950</v>
      </c>
      <c r="C12" s="75">
        <v>0</v>
      </c>
      <c r="D12" s="75">
        <v>45396</v>
      </c>
      <c r="E12" s="75">
        <v>-54156</v>
      </c>
      <c r="F12" s="73">
        <f>SUM(B12:E12)</f>
        <v>704190</v>
      </c>
    </row>
    <row r="13" spans="1:6" ht="12.75">
      <c r="A13" s="44" t="s">
        <v>125</v>
      </c>
      <c r="B13" s="54"/>
      <c r="C13" s="40"/>
      <c r="D13" s="40"/>
      <c r="E13" s="40"/>
      <c r="F13" s="40"/>
    </row>
    <row r="14" spans="1:6" ht="25.5">
      <c r="A14" s="44" t="s">
        <v>126</v>
      </c>
      <c r="B14" s="54"/>
      <c r="C14" s="40"/>
      <c r="D14" s="40">
        <v>-26814</v>
      </c>
      <c r="E14" s="40"/>
      <c r="F14" s="40">
        <f>D14</f>
        <v>-26814</v>
      </c>
    </row>
    <row r="15" spans="1:6" ht="12.75">
      <c r="A15" s="44" t="s">
        <v>161</v>
      </c>
      <c r="B15" s="54"/>
      <c r="C15" s="40"/>
      <c r="D15" s="40"/>
      <c r="E15" s="40"/>
      <c r="F15" s="40"/>
    </row>
    <row r="16" spans="1:6" ht="12.75">
      <c r="A16" s="44" t="s">
        <v>162</v>
      </c>
      <c r="B16" s="54"/>
      <c r="C16" s="40"/>
      <c r="D16" s="40"/>
      <c r="E16" s="40"/>
      <c r="F16" s="40"/>
    </row>
    <row r="17" spans="1:6" ht="25.5">
      <c r="A17" s="44" t="s">
        <v>163</v>
      </c>
      <c r="B17" s="54"/>
      <c r="C17" s="40"/>
      <c r="D17" s="40"/>
      <c r="E17" s="40"/>
      <c r="F17" s="40"/>
    </row>
    <row r="18" spans="1:6" ht="12.75">
      <c r="A18" s="44" t="s">
        <v>153</v>
      </c>
      <c r="B18" s="54"/>
      <c r="C18" s="40"/>
      <c r="D18" s="40"/>
      <c r="E18" s="40"/>
      <c r="F18" s="40"/>
    </row>
    <row r="19" spans="1:6" ht="12.75">
      <c r="A19" s="44" t="s">
        <v>164</v>
      </c>
      <c r="B19" s="54"/>
      <c r="C19" s="40"/>
      <c r="D19" s="40"/>
      <c r="E19" s="40">
        <v>150864</v>
      </c>
      <c r="F19" s="40">
        <f>E19</f>
        <v>150864</v>
      </c>
    </row>
    <row r="20" spans="1:6" ht="12.75">
      <c r="A20" s="44" t="s">
        <v>165</v>
      </c>
      <c r="B20" s="54"/>
      <c r="C20" s="40"/>
      <c r="D20" s="40"/>
      <c r="E20" s="40"/>
      <c r="F20" s="40"/>
    </row>
    <row r="21" spans="1:6" ht="12.75">
      <c r="A21" s="44" t="s">
        <v>166</v>
      </c>
      <c r="B21" s="54"/>
      <c r="C21" s="40"/>
      <c r="D21" s="40"/>
      <c r="E21" s="40"/>
      <c r="F21" s="40">
        <v>0</v>
      </c>
    </row>
    <row r="22" spans="1:6" ht="12.75">
      <c r="A22" s="44" t="s">
        <v>167</v>
      </c>
      <c r="B22" s="54"/>
      <c r="C22" s="40"/>
      <c r="D22" s="40"/>
      <c r="E22" s="40"/>
      <c r="F22" s="40"/>
    </row>
    <row r="23" spans="1:6" ht="12.75">
      <c r="A23" s="44" t="s">
        <v>127</v>
      </c>
      <c r="B23" s="74"/>
      <c r="C23" s="74"/>
      <c r="D23" s="74"/>
      <c r="E23" s="74"/>
      <c r="F23" s="74"/>
    </row>
    <row r="24" spans="1:6" ht="12.75">
      <c r="A24" s="44" t="s">
        <v>24</v>
      </c>
      <c r="B24" s="54"/>
      <c r="C24" s="40"/>
      <c r="D24" s="40"/>
      <c r="E24" s="40"/>
      <c r="F24" s="40"/>
    </row>
    <row r="25" spans="1:6" ht="12.75">
      <c r="A25" s="44" t="s">
        <v>128</v>
      </c>
      <c r="B25" s="54"/>
      <c r="C25" s="40"/>
      <c r="D25" s="40"/>
      <c r="E25" s="40">
        <v>227</v>
      </c>
      <c r="F25" s="40">
        <f>E25</f>
        <v>227</v>
      </c>
    </row>
    <row r="26" spans="1:6" ht="12.75">
      <c r="A26" s="44" t="s">
        <v>129</v>
      </c>
      <c r="B26" s="54"/>
      <c r="C26" s="40"/>
      <c r="D26" s="40"/>
      <c r="F26" s="40"/>
    </row>
    <row r="27" spans="1:6" ht="12.75">
      <c r="A27" s="44" t="s">
        <v>130</v>
      </c>
      <c r="B27" s="54"/>
      <c r="C27" s="40"/>
      <c r="D27" s="40"/>
      <c r="E27" s="40"/>
      <c r="F27" s="40"/>
    </row>
    <row r="28" spans="1:6" ht="12.75">
      <c r="A28" s="44" t="s">
        <v>123</v>
      </c>
      <c r="B28" s="72">
        <f>SUM(B12:B27)</f>
        <v>712950</v>
      </c>
      <c r="C28" s="72">
        <f>SUM(C12:C27)</f>
        <v>0</v>
      </c>
      <c r="D28" s="72">
        <f>SUM(D12:D27)</f>
        <v>18582</v>
      </c>
      <c r="E28" s="72">
        <f>SUM(E12:E27)</f>
        <v>96935</v>
      </c>
      <c r="F28" s="72">
        <f>SUM(B28:E28)</f>
        <v>828467</v>
      </c>
    </row>
    <row r="29" spans="1:6" ht="12.75">
      <c r="A29" s="44" t="s">
        <v>159</v>
      </c>
      <c r="B29" s="54"/>
      <c r="C29" s="40"/>
      <c r="D29" s="40"/>
      <c r="E29" s="40"/>
      <c r="F29" s="40"/>
    </row>
    <row r="30" spans="1:6" ht="12.75">
      <c r="A30" s="44" t="s">
        <v>124</v>
      </c>
      <c r="B30" s="54">
        <f>B28</f>
        <v>712950</v>
      </c>
      <c r="C30" s="40"/>
      <c r="D30" s="40">
        <f>D28</f>
        <v>18582</v>
      </c>
      <c r="E30" s="40">
        <f>E28</f>
        <v>96935</v>
      </c>
      <c r="F30" s="40">
        <f>F28</f>
        <v>828467</v>
      </c>
    </row>
    <row r="31" spans="1:6" ht="12.75">
      <c r="A31" s="44" t="s">
        <v>125</v>
      </c>
      <c r="B31" s="54"/>
      <c r="C31" s="40"/>
      <c r="D31" s="40"/>
      <c r="E31" s="40"/>
      <c r="F31" s="40"/>
    </row>
    <row r="32" spans="1:6" ht="25.5">
      <c r="A32" s="44" t="s">
        <v>126</v>
      </c>
      <c r="B32" s="54"/>
      <c r="C32" s="40"/>
      <c r="D32" s="40">
        <v>5</v>
      </c>
      <c r="E32" s="40"/>
      <c r="F32" s="40">
        <f>D32</f>
        <v>5</v>
      </c>
    </row>
    <row r="33" spans="1:6" ht="12.75">
      <c r="A33" s="44" t="s">
        <v>161</v>
      </c>
      <c r="B33" s="54"/>
      <c r="C33" s="40"/>
      <c r="D33" s="40"/>
      <c r="E33" s="40"/>
      <c r="F33" s="40"/>
    </row>
    <row r="34" spans="1:6" ht="12.75">
      <c r="A34" s="44" t="s">
        <v>162</v>
      </c>
      <c r="B34" s="54"/>
      <c r="C34" s="40"/>
      <c r="D34" s="40"/>
      <c r="E34" s="40"/>
      <c r="F34" s="40"/>
    </row>
    <row r="35" spans="1:6" ht="25.5">
      <c r="A35" s="44" t="s">
        <v>163</v>
      </c>
      <c r="B35" s="54"/>
      <c r="C35" s="40"/>
      <c r="D35" s="40"/>
      <c r="E35" s="40"/>
      <c r="F35" s="40"/>
    </row>
    <row r="36" spans="1:6" ht="12.75">
      <c r="A36" s="44" t="s">
        <v>153</v>
      </c>
      <c r="B36" s="54"/>
      <c r="C36" s="40"/>
      <c r="D36" s="40"/>
      <c r="E36" s="40"/>
      <c r="F36" s="40"/>
    </row>
    <row r="37" spans="1:6" ht="12.75">
      <c r="A37" s="44" t="s">
        <v>164</v>
      </c>
      <c r="B37" s="54"/>
      <c r="C37" s="40"/>
      <c r="D37" s="40"/>
      <c r="E37" s="40">
        <f>'Ф2'!C46</f>
        <v>392532</v>
      </c>
      <c r="F37" s="73">
        <f>SUM(B37:E37)</f>
        <v>392532</v>
      </c>
    </row>
    <row r="38" spans="1:6" ht="12.75">
      <c r="A38" s="44" t="s">
        <v>165</v>
      </c>
      <c r="B38" s="54"/>
      <c r="C38" s="40"/>
      <c r="D38" s="40"/>
      <c r="E38" s="40"/>
      <c r="F38" s="40"/>
    </row>
    <row r="39" spans="1:6" ht="12.75">
      <c r="A39" s="44" t="s">
        <v>166</v>
      </c>
      <c r="B39" s="54"/>
      <c r="C39" s="40"/>
      <c r="D39" s="40"/>
      <c r="E39" s="40"/>
      <c r="F39" s="73">
        <f>SUM(B39:E39)</f>
        <v>0</v>
      </c>
    </row>
    <row r="40" spans="1:6" ht="12.75">
      <c r="A40" s="44" t="s">
        <v>167</v>
      </c>
      <c r="B40" s="54"/>
      <c r="C40" s="40"/>
      <c r="D40" s="40"/>
      <c r="E40" s="40"/>
      <c r="F40" s="40"/>
    </row>
    <row r="41" spans="1:6" ht="12.75">
      <c r="A41" s="44" t="s">
        <v>127</v>
      </c>
      <c r="B41" s="54"/>
      <c r="C41" s="40"/>
      <c r="D41" s="40"/>
      <c r="E41" s="40"/>
      <c r="F41" s="40"/>
    </row>
    <row r="42" spans="1:6" ht="12.75">
      <c r="A42" s="44" t="s">
        <v>24</v>
      </c>
      <c r="B42" s="54"/>
      <c r="C42" s="40"/>
      <c r="D42" s="40"/>
      <c r="E42" s="40"/>
      <c r="F42" s="40"/>
    </row>
    <row r="43" spans="1:6" ht="12.75">
      <c r="A43" s="44" t="s">
        <v>168</v>
      </c>
      <c r="B43" s="54"/>
      <c r="C43" s="40"/>
      <c r="D43" s="40"/>
      <c r="E43" s="40"/>
      <c r="F43" s="40"/>
    </row>
    <row r="44" spans="1:6" ht="12.75">
      <c r="A44" s="44" t="s">
        <v>169</v>
      </c>
      <c r="B44" s="54"/>
      <c r="C44" s="40"/>
      <c r="D44" s="40">
        <v>-170</v>
      </c>
      <c r="E44" s="40">
        <v>170</v>
      </c>
      <c r="F44" s="40">
        <f>D44</f>
        <v>-170</v>
      </c>
    </row>
    <row r="45" spans="1:6" ht="12.75">
      <c r="A45" s="44" t="s">
        <v>170</v>
      </c>
      <c r="B45" s="54"/>
      <c r="C45" s="40"/>
      <c r="D45" s="40"/>
      <c r="E45" s="40"/>
      <c r="F45" s="73"/>
    </row>
    <row r="46" spans="1:6" ht="12.75">
      <c r="A46" s="44" t="s">
        <v>171</v>
      </c>
      <c r="B46" s="54"/>
      <c r="C46" s="40"/>
      <c r="D46" s="40"/>
      <c r="E46" s="40"/>
      <c r="F46" s="40"/>
    </row>
    <row r="47" spans="1:6" ht="12.75">
      <c r="A47" s="44" t="s">
        <v>131</v>
      </c>
      <c r="B47" s="54">
        <f>SUM(B30:B46)</f>
        <v>712950</v>
      </c>
      <c r="C47" s="54">
        <f>SUM(C30:C46)</f>
        <v>0</v>
      </c>
      <c r="D47" s="54">
        <f>SUM(D30:D46)</f>
        <v>18417</v>
      </c>
      <c r="E47" s="54">
        <f>SUM(E30:E46)</f>
        <v>489637</v>
      </c>
      <c r="F47" s="72">
        <f>SUM(B47:E47)</f>
        <v>1221004</v>
      </c>
    </row>
    <row r="49" ht="12.75">
      <c r="A49" s="17" t="str">
        <f>'Ф3'!A65</f>
        <v>Первый руководитель _________________________Камаров Т.К.  </v>
      </c>
    </row>
    <row r="50" ht="12.75">
      <c r="A50" s="17" t="str">
        <f>'Ф3'!A66</f>
        <v>Главный бухгалтер ___________________________ Даулетбакова Г.А.        </v>
      </c>
    </row>
    <row r="51" ht="12.75">
      <c r="A51" s="17" t="str">
        <f>'Ф3'!A67</f>
        <v>Исполнитель ________________________________Даулетбакова Г.А. </v>
      </c>
    </row>
    <row r="52" ht="12.75">
      <c r="A52" s="17" t="str">
        <f>'Ф3'!A68</f>
        <v>Телефон 259-88-77 вн707</v>
      </c>
    </row>
    <row r="53" ht="12.75">
      <c r="A53" s="17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:K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Портнягина</cp:lastModifiedBy>
  <cp:lastPrinted>2015-11-02T09:08:15Z</cp:lastPrinted>
  <dcterms:created xsi:type="dcterms:W3CDTF">1996-10-08T23:32:33Z</dcterms:created>
  <dcterms:modified xsi:type="dcterms:W3CDTF">2015-11-10T11:20:00Z</dcterms:modified>
  <cp:category/>
  <cp:version/>
  <cp:contentType/>
  <cp:contentStatus/>
</cp:coreProperties>
</file>